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U:\Current Documents\Human Resources\Tax Tables\2020\"/>
    </mc:Choice>
  </mc:AlternateContent>
  <xr:revisionPtr revIDLastSave="0" documentId="13_ncr:1_{6F841FA2-EF4E-4D01-B281-E9882026BCF8}" xr6:coauthVersionLast="36" xr6:coauthVersionMax="36" xr10:uidLastSave="{00000000-0000-0000-0000-000000000000}"/>
  <bookViews>
    <workbookView xWindow="0" yWindow="0" windowWidth="21570" windowHeight="9105" activeTab="4" xr2:uid="{00000000-000D-0000-FFFF-FFFF00000000}"/>
  </bookViews>
  <sheets>
    <sheet name="Terms to Know" sheetId="1" r:id="rId1"/>
    <sheet name="2019 Married+Exemption+Deducts" sheetId="2" r:id="rId2"/>
    <sheet name="2019 Single+Cafe Deduct+Annuity" sheetId="3" r:id="rId3"/>
    <sheet name="2020 Married Comparison" sheetId="4" r:id="rId4"/>
    <sheet name="2020 Single Comparison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4" l="1"/>
  <c r="M28" i="4"/>
  <c r="M29" i="4" s="1"/>
  <c r="M30" i="4" s="1"/>
  <c r="M31" i="4" s="1"/>
  <c r="M16" i="4"/>
  <c r="M7" i="4"/>
  <c r="M13" i="4" s="1"/>
  <c r="M17" i="4" s="1"/>
  <c r="M34" i="5"/>
  <c r="M28" i="5"/>
  <c r="M29" i="5" s="1"/>
  <c r="M30" i="5" s="1"/>
  <c r="M31" i="5" s="1"/>
  <c r="M16" i="5"/>
  <c r="M7" i="5"/>
  <c r="M13" i="5" s="1"/>
  <c r="M17" i="5" l="1"/>
  <c r="M35" i="4"/>
  <c r="M38" i="4" s="1"/>
  <c r="M35" i="5"/>
  <c r="M38" i="5" s="1"/>
  <c r="F12" i="5"/>
  <c r="F6" i="5"/>
  <c r="F5" i="5"/>
  <c r="F7" i="5" s="1"/>
  <c r="F12" i="4" l="1"/>
  <c r="F6" i="4"/>
  <c r="F5" i="4"/>
  <c r="F7" i="4" s="1"/>
  <c r="F12" i="2" l="1"/>
  <c r="F6" i="2"/>
  <c r="F5" i="2"/>
  <c r="F12" i="3"/>
  <c r="F6" i="3"/>
  <c r="F5" i="3"/>
  <c r="F7" i="2" l="1"/>
  <c r="F7" i="3"/>
</calcChain>
</file>

<file path=xl/sharedStrings.xml><?xml version="1.0" encoding="utf-8"?>
<sst xmlns="http://schemas.openxmlformats.org/spreadsheetml/2006/main" count="177" uniqueCount="89">
  <si>
    <t>Total Gross = Standard Gross + Supplemental Pay</t>
  </si>
  <si>
    <t>Withholding Gross = Total Gross - TRS Salary Reductions - Café 125 premiums</t>
  </si>
  <si>
    <t>Café 125 = option that allows some premiums to be deducted from taxable income</t>
  </si>
  <si>
    <t>TRS Salary Reduction = Amount of total TRS paid by the employee</t>
  </si>
  <si>
    <t>Income tax table for 2019, Marital Status Single, Pay Fequency 6 (monthly)</t>
  </si>
  <si>
    <t>Income tax table for 2019, Marital Status Married, Pay Fequency 6 (monthly)</t>
  </si>
  <si>
    <t>Calculating Payroll Taxes</t>
  </si>
  <si>
    <t>Standard Gross</t>
  </si>
  <si>
    <t>Supplemental Pay</t>
  </si>
  <si>
    <t>Total Gross</t>
  </si>
  <si>
    <t>TRS Salary Red.</t>
  </si>
  <si>
    <t>Total Non-Tax Deductions</t>
  </si>
  <si>
    <t>Withholding Gross</t>
  </si>
  <si>
    <t>Café 125 Deductions + Annuities</t>
  </si>
  <si>
    <t xml:space="preserve">$3842.04 falls between $3606.00 and $7333 so base tax = 378.52 </t>
  </si>
  <si>
    <t>Total Withholding</t>
  </si>
  <si>
    <t xml:space="preserve">236.04 X 22% = </t>
  </si>
  <si>
    <t>Amount over 3606 = $236.04.</t>
  </si>
  <si>
    <t>Example of tax calculations for employee filing Single with Café 125 Deductions and an Annuity:</t>
  </si>
  <si>
    <t>Example of tax calculations for employee filing Married with Café 125 Deductions and 1 Exemption:</t>
  </si>
  <si>
    <t>Fred Astaire</t>
  </si>
  <si>
    <t>Supplemental Pay + Overtime</t>
  </si>
  <si>
    <t>$1332.91 falls between 983 and 2600 so base tax = $0.00 + 10% on amounts over 983.00</t>
  </si>
  <si>
    <t xml:space="preserve">1332.91 - 983.00 = </t>
  </si>
  <si>
    <t>less $350 for each exemption (1)</t>
  </si>
  <si>
    <t>349.91 - 350.00 = -.09</t>
  </si>
  <si>
    <t>Lauren Becall</t>
  </si>
  <si>
    <t>Example of 2019 tax calculations for employee filing Married with Café 125 Deductions and 1 Exemption:</t>
  </si>
  <si>
    <t>Example of 2020 tax calculations for employee filing Married with Café 125 Deductions and 1 Exemption under age of 17:</t>
  </si>
  <si>
    <t>1a</t>
  </si>
  <si>
    <t>Taxable Wages</t>
  </si>
  <si>
    <t>1b</t>
  </si>
  <si>
    <t xml:space="preserve"># Annual Pay Periods </t>
  </si>
  <si>
    <t>1c</t>
  </si>
  <si>
    <t>Multiple 1a &amp; 1b</t>
  </si>
  <si>
    <t xml:space="preserve">Did the employee sign new W-4?  </t>
  </si>
  <si>
    <t>Y</t>
  </si>
  <si>
    <t>Complete 1d-1i if employee submitted new 2020 W-4</t>
  </si>
  <si>
    <t>1d</t>
  </si>
  <si>
    <t>4(a) from form W-4</t>
  </si>
  <si>
    <t>1e</t>
  </si>
  <si>
    <t>Add lines 1c &amp; 1d</t>
  </si>
  <si>
    <t>1f</t>
  </si>
  <si>
    <t>4(b) from form W-4</t>
  </si>
  <si>
    <t>1g</t>
  </si>
  <si>
    <t>Enter 12600 for married or 8400 otherwise</t>
  </si>
  <si>
    <t>1h</t>
  </si>
  <si>
    <t>Add lines 1f &amp; 1g</t>
  </si>
  <si>
    <t>1i</t>
  </si>
  <si>
    <t>Subtract 1h from 1e (if zero or less, enter 0)</t>
  </si>
  <si>
    <t>OR</t>
  </si>
  <si>
    <t>Complete 1j-1l only if no new W-4 received</t>
  </si>
  <si>
    <t>1j</t>
  </si>
  <si>
    <t># of allowances on most recent W-4</t>
  </si>
  <si>
    <t>1k</t>
  </si>
  <si>
    <t>Multiply 1j by $4200</t>
  </si>
  <si>
    <t>1l</t>
  </si>
  <si>
    <t>sSubtract line 1k from 1c.</t>
  </si>
  <si>
    <t>2a</t>
  </si>
  <si>
    <t>Enter amount from line 1i or 1l above</t>
  </si>
  <si>
    <t>2b</t>
  </si>
  <si>
    <t>Enter column A from chart</t>
  </si>
  <si>
    <t>2c</t>
  </si>
  <si>
    <t>Enter amount from column C of that row</t>
  </si>
  <si>
    <t>2d</t>
  </si>
  <si>
    <t>Enter percentage from column D of that row</t>
  </si>
  <si>
    <t>2e</t>
  </si>
  <si>
    <t>Subtract line 2b from line 2a</t>
  </si>
  <si>
    <t>2f</t>
  </si>
  <si>
    <t>Multiply line 2e by 2d</t>
  </si>
  <si>
    <t>2g</t>
  </si>
  <si>
    <t>Add lines 2c and 2f</t>
  </si>
  <si>
    <t>2h</t>
  </si>
  <si>
    <t>Divide by number of pay periods (line 1b)</t>
  </si>
  <si>
    <t>3a</t>
  </si>
  <si>
    <t>Enter amount from Step 3 of form W-4</t>
  </si>
  <si>
    <t>3b</t>
  </si>
  <si>
    <t>Divide line 3a by 1b</t>
  </si>
  <si>
    <t>3c</t>
  </si>
  <si>
    <t>subtract 3b from 2h</t>
  </si>
  <si>
    <t>4a</t>
  </si>
  <si>
    <t>Enter amount from Step 4c from form W-4</t>
  </si>
  <si>
    <t>4b</t>
  </si>
  <si>
    <t>Add 3c and 4a.  This is the withholding amount</t>
  </si>
  <si>
    <t>Complete the fields in Green only</t>
  </si>
  <si>
    <t>Exemptions for 2020 if new W-4 completed:  $2000 for dependents under age of 18; $500 for all others</t>
  </si>
  <si>
    <t>Lauren Bacall</t>
  </si>
  <si>
    <t>Exemption amount for 2019:  $4200 per year ($350. per month)</t>
  </si>
  <si>
    <t>Subtract line 1k from 1c.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</si>
</sst>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6" fillId="4" borderId="0" applyNumberFormat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Fill="1"/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 applyFill="1"/>
    <xf numFmtId="0" fontId="3" fillId="0" borderId="0" xfId="0" applyFont="1" applyAlignment="1">
      <alignment wrapText="1"/>
    </xf>
    <xf numFmtId="164" fontId="4" fillId="3" borderId="0" xfId="1" applyNumberFormat="1"/>
    <xf numFmtId="164" fontId="6" fillId="4" borderId="0" xfId="2" applyNumberFormat="1"/>
    <xf numFmtId="3" fontId="6" fillId="4" borderId="0" xfId="2" applyNumberFormat="1"/>
    <xf numFmtId="164" fontId="6" fillId="4" borderId="0" xfId="2" applyNumberFormat="1" applyAlignment="1">
      <alignment horizontal="center" vertical="center"/>
    </xf>
    <xf numFmtId="164" fontId="0" fillId="0" borderId="3" xfId="0" applyNumberFormat="1" applyBorder="1"/>
    <xf numFmtId="0" fontId="0" fillId="0" borderId="4" xfId="0" applyBorder="1"/>
    <xf numFmtId="0" fontId="0" fillId="0" borderId="0" xfId="0" applyBorder="1"/>
    <xf numFmtId="164" fontId="6" fillId="4" borderId="5" xfId="2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2" fillId="0" borderId="0" xfId="0" applyFont="1" applyFill="1" applyBorder="1" applyAlignment="1">
      <alignment horizontal="center"/>
    </xf>
    <xf numFmtId="10" fontId="6" fillId="4" borderId="0" xfId="2" applyNumberForma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8" fillId="4" borderId="0" xfId="2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17859</xdr:rowOff>
    </xdr:from>
    <xdr:to>
      <xdr:col>11</xdr:col>
      <xdr:colOff>581476</xdr:colOff>
      <xdr:row>28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2859"/>
          <a:ext cx="7287076" cy="3249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31</xdr:row>
      <xdr:rowOff>1</xdr:rowOff>
    </xdr:from>
    <xdr:to>
      <xdr:col>12</xdr:col>
      <xdr:colOff>0</xdr:colOff>
      <xdr:row>47</xdr:row>
      <xdr:rowOff>154769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715001"/>
          <a:ext cx="7315199" cy="320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9525</xdr:rowOff>
    </xdr:from>
    <xdr:to>
      <xdr:col>7</xdr:col>
      <xdr:colOff>161925</xdr:colOff>
      <xdr:row>33</xdr:row>
      <xdr:rowOff>25722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5650"/>
          <a:ext cx="7277100" cy="3445197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21</xdr:row>
      <xdr:rowOff>133350</xdr:rowOff>
    </xdr:from>
    <xdr:to>
      <xdr:col>2</xdr:col>
      <xdr:colOff>333375</xdr:colOff>
      <xdr:row>22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90675" y="45624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52525" y="1209675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1900" y="1219200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286000" y="4572001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24550" y="4581526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905499" y="1200150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71574" y="1400175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62375" y="1409700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1762125</xdr:colOff>
      <xdr:row>22</xdr:row>
      <xdr:rowOff>85725</xdr:rowOff>
    </xdr:from>
    <xdr:to>
      <xdr:col>3</xdr:col>
      <xdr:colOff>200024</xdr:colOff>
      <xdr:row>23</xdr:row>
      <xdr:rowOff>38100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543300" y="4705350"/>
          <a:ext cx="438149" cy="1428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638175</xdr:colOff>
      <xdr:row>23</xdr:row>
      <xdr:rowOff>19051</xdr:rowOff>
    </xdr:from>
    <xdr:to>
      <xdr:col>4</xdr:col>
      <xdr:colOff>952500</xdr:colOff>
      <xdr:row>23</xdr:row>
      <xdr:rowOff>171450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24425" y="4829176"/>
          <a:ext cx="314325" cy="152399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409575</xdr:colOff>
      <xdr:row>22</xdr:row>
      <xdr:rowOff>85725</xdr:rowOff>
    </xdr:from>
    <xdr:to>
      <xdr:col>2</xdr:col>
      <xdr:colOff>323850</xdr:colOff>
      <xdr:row>23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581150" y="47053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905500" y="1562101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915025" y="2524125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276475" y="4714875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79299</xdr:rowOff>
    </xdr:from>
    <xdr:to>
      <xdr:col>7</xdr:col>
      <xdr:colOff>0</xdr:colOff>
      <xdr:row>51</xdr:row>
      <xdr:rowOff>164293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75424"/>
          <a:ext cx="7115175" cy="3132994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23</xdr:row>
      <xdr:rowOff>152401</xdr:rowOff>
    </xdr:from>
    <xdr:to>
      <xdr:col>6</xdr:col>
      <xdr:colOff>19050</xdr:colOff>
      <xdr:row>24</xdr:row>
      <xdr:rowOff>95250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81725" y="4962526"/>
          <a:ext cx="342900" cy="1333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15</xdr:row>
      <xdr:rowOff>1</xdr:rowOff>
    </xdr:from>
    <xdr:to>
      <xdr:col>7</xdr:col>
      <xdr:colOff>133350</xdr:colOff>
      <xdr:row>33</xdr:row>
      <xdr:rowOff>72121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67001"/>
          <a:ext cx="7229475" cy="350112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21</xdr:row>
      <xdr:rowOff>142875</xdr:rowOff>
    </xdr:from>
    <xdr:to>
      <xdr:col>2</xdr:col>
      <xdr:colOff>400050</xdr:colOff>
      <xdr:row>22</xdr:row>
      <xdr:rowOff>95250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657350" y="39528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52525" y="781050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771900" y="790575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286000" y="3952876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924550" y="3962401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905499" y="771525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71574" y="971550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762375" y="981075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1866900</xdr:colOff>
      <xdr:row>22</xdr:row>
      <xdr:rowOff>85725</xdr:rowOff>
    </xdr:from>
    <xdr:to>
      <xdr:col>3</xdr:col>
      <xdr:colOff>200024</xdr:colOff>
      <xdr:row>23</xdr:row>
      <xdr:rowOff>19050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648075" y="4086225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485775</xdr:colOff>
      <xdr:row>22</xdr:row>
      <xdr:rowOff>95250</xdr:rowOff>
    </xdr:from>
    <xdr:to>
      <xdr:col>4</xdr:col>
      <xdr:colOff>314324</xdr:colOff>
      <xdr:row>23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267200" y="4095750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609600</xdr:colOff>
      <xdr:row>23</xdr:row>
      <xdr:rowOff>19051</xdr:rowOff>
    </xdr:from>
    <xdr:to>
      <xdr:col>4</xdr:col>
      <xdr:colOff>942974</xdr:colOff>
      <xdr:row>23</xdr:row>
      <xdr:rowOff>142876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895850" y="4210051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485775</xdr:colOff>
      <xdr:row>22</xdr:row>
      <xdr:rowOff>95250</xdr:rowOff>
    </xdr:from>
    <xdr:to>
      <xdr:col>2</xdr:col>
      <xdr:colOff>400050</xdr:colOff>
      <xdr:row>23</xdr:row>
      <xdr:rowOff>47625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657350" y="40957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905500" y="1133476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915025" y="1905000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276475" y="4095750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600075</xdr:colOff>
      <xdr:row>51</xdr:row>
      <xdr:rowOff>136973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96125"/>
          <a:ext cx="7105650" cy="3184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180975</xdr:rowOff>
    </xdr:from>
    <xdr:to>
      <xdr:col>7</xdr:col>
      <xdr:colOff>171450</xdr:colOff>
      <xdr:row>33</xdr:row>
      <xdr:rowOff>25722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476625"/>
          <a:ext cx="7277100" cy="3445197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21</xdr:row>
      <xdr:rowOff>133350</xdr:rowOff>
    </xdr:from>
    <xdr:to>
      <xdr:col>2</xdr:col>
      <xdr:colOff>333375</xdr:colOff>
      <xdr:row>22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590675" y="45624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52525" y="1209675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771900" y="1219200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2286000" y="4572001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76200</xdr:colOff>
      <xdr:row>21</xdr:row>
      <xdr:rowOff>142876</xdr:rowOff>
    </xdr:from>
    <xdr:to>
      <xdr:col>6</xdr:col>
      <xdr:colOff>19050</xdr:colOff>
      <xdr:row>22</xdr:row>
      <xdr:rowOff>85726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972175" y="4743451"/>
          <a:ext cx="552450" cy="142875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905499" y="1200150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71574" y="1400175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762375" y="1409700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1762125</xdr:colOff>
      <xdr:row>22</xdr:row>
      <xdr:rowOff>85725</xdr:rowOff>
    </xdr:from>
    <xdr:to>
      <xdr:col>3</xdr:col>
      <xdr:colOff>200024</xdr:colOff>
      <xdr:row>23</xdr:row>
      <xdr:rowOff>38100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543300" y="4705350"/>
          <a:ext cx="438149" cy="1428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638175</xdr:colOff>
      <xdr:row>23</xdr:row>
      <xdr:rowOff>19051</xdr:rowOff>
    </xdr:from>
    <xdr:to>
      <xdr:col>4</xdr:col>
      <xdr:colOff>952500</xdr:colOff>
      <xdr:row>23</xdr:row>
      <xdr:rowOff>171450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924425" y="4829176"/>
          <a:ext cx="314325" cy="152399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409575</xdr:colOff>
      <xdr:row>22</xdr:row>
      <xdr:rowOff>85725</xdr:rowOff>
    </xdr:from>
    <xdr:to>
      <xdr:col>2</xdr:col>
      <xdr:colOff>323850</xdr:colOff>
      <xdr:row>23</xdr:row>
      <xdr:rowOff>38100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1150" y="47053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5905500" y="1562101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915025" y="2524125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276475" y="4714875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79299</xdr:rowOff>
    </xdr:from>
    <xdr:to>
      <xdr:col>7</xdr:col>
      <xdr:colOff>0</xdr:colOff>
      <xdr:row>51</xdr:row>
      <xdr:rowOff>116668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75424"/>
          <a:ext cx="7115175" cy="3132994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23</xdr:row>
      <xdr:rowOff>152401</xdr:rowOff>
    </xdr:from>
    <xdr:to>
      <xdr:col>6</xdr:col>
      <xdr:colOff>19050</xdr:colOff>
      <xdr:row>24</xdr:row>
      <xdr:rowOff>95250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181725" y="4962526"/>
          <a:ext cx="342900" cy="1333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514350</xdr:colOff>
      <xdr:row>34</xdr:row>
      <xdr:rowOff>28575</xdr:rowOff>
    </xdr:from>
    <xdr:to>
      <xdr:col>15</xdr:col>
      <xdr:colOff>200025</xdr:colOff>
      <xdr:row>60</xdr:row>
      <xdr:rowOff>40807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48725" y="6934200"/>
          <a:ext cx="6753225" cy="5012857"/>
        </a:xfrm>
        <a:prstGeom prst="rect">
          <a:avLst/>
        </a:prstGeom>
      </xdr:spPr>
    </xdr:pic>
    <xdr:clientData/>
  </xdr:twoCellAnchor>
  <xdr:twoCellAnchor>
    <xdr:from>
      <xdr:col>10</xdr:col>
      <xdr:colOff>66675</xdr:colOff>
      <xdr:row>43</xdr:row>
      <xdr:rowOff>38100</xdr:rowOff>
    </xdr:from>
    <xdr:to>
      <xdr:col>11</xdr:col>
      <xdr:colOff>3009900</xdr:colOff>
      <xdr:row>43</xdr:row>
      <xdr:rowOff>180976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9010650" y="8839200"/>
          <a:ext cx="3209925" cy="14287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15</xdr:row>
      <xdr:rowOff>180976</xdr:rowOff>
    </xdr:from>
    <xdr:to>
      <xdr:col>7</xdr:col>
      <xdr:colOff>133350</xdr:colOff>
      <xdr:row>33</xdr:row>
      <xdr:rowOff>81646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476626"/>
          <a:ext cx="7229475" cy="350112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21</xdr:row>
      <xdr:rowOff>142875</xdr:rowOff>
    </xdr:from>
    <xdr:to>
      <xdr:col>2</xdr:col>
      <xdr:colOff>400050</xdr:colOff>
      <xdr:row>22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657350" y="4572000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52525" y="1209675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771900" y="1219200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286000" y="4572001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924550" y="4581526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905499" y="1200150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171574" y="1400175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762375" y="1409700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1866900</xdr:colOff>
      <xdr:row>22</xdr:row>
      <xdr:rowOff>85725</xdr:rowOff>
    </xdr:from>
    <xdr:to>
      <xdr:col>3</xdr:col>
      <xdr:colOff>200024</xdr:colOff>
      <xdr:row>23</xdr:row>
      <xdr:rowOff>19050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648075" y="4705350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485775</xdr:colOff>
      <xdr:row>22</xdr:row>
      <xdr:rowOff>95250</xdr:rowOff>
    </xdr:from>
    <xdr:to>
      <xdr:col>4</xdr:col>
      <xdr:colOff>314324</xdr:colOff>
      <xdr:row>23</xdr:row>
      <xdr:rowOff>28575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267200" y="4714875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609600</xdr:colOff>
      <xdr:row>23</xdr:row>
      <xdr:rowOff>19051</xdr:rowOff>
    </xdr:from>
    <xdr:to>
      <xdr:col>4</xdr:col>
      <xdr:colOff>942974</xdr:colOff>
      <xdr:row>23</xdr:row>
      <xdr:rowOff>142876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895850" y="4829176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485775</xdr:colOff>
      <xdr:row>22</xdr:row>
      <xdr:rowOff>95250</xdr:rowOff>
    </xdr:from>
    <xdr:to>
      <xdr:col>2</xdr:col>
      <xdr:colOff>400050</xdr:colOff>
      <xdr:row>23</xdr:row>
      <xdr:rowOff>47625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657350" y="4714875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5905500" y="1562101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915025" y="2524125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76475" y="4714875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600075</xdr:colOff>
      <xdr:row>51</xdr:row>
      <xdr:rowOff>89348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96125"/>
          <a:ext cx="7105650" cy="3184973"/>
        </a:xfrm>
        <a:prstGeom prst="rect">
          <a:avLst/>
        </a:prstGeom>
      </xdr:spPr>
    </xdr:pic>
    <xdr:clientData/>
  </xdr:twoCellAnchor>
  <xdr:twoCellAnchor editAs="oneCell">
    <xdr:from>
      <xdr:col>9</xdr:col>
      <xdr:colOff>45027</xdr:colOff>
      <xdr:row>40</xdr:row>
      <xdr:rowOff>64943</xdr:rowOff>
    </xdr:from>
    <xdr:to>
      <xdr:col>13</xdr:col>
      <xdr:colOff>330777</xdr:colOff>
      <xdr:row>66</xdr:row>
      <xdr:rowOff>77175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7754" y="8299738"/>
          <a:ext cx="6754091" cy="5017187"/>
        </a:xfrm>
        <a:prstGeom prst="rect">
          <a:avLst/>
        </a:prstGeom>
      </xdr:spPr>
    </xdr:pic>
    <xdr:clientData/>
  </xdr:twoCellAnchor>
  <xdr:twoCellAnchor>
    <xdr:from>
      <xdr:col>9</xdr:col>
      <xdr:colOff>214744</xdr:colOff>
      <xdr:row>56</xdr:row>
      <xdr:rowOff>64943</xdr:rowOff>
    </xdr:from>
    <xdr:to>
      <xdr:col>11</xdr:col>
      <xdr:colOff>2568285</xdr:colOff>
      <xdr:row>57</xdr:row>
      <xdr:rowOff>26843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527471" y="11399693"/>
          <a:ext cx="3210791" cy="1524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0"/>
  <sheetViews>
    <sheetView topLeftCell="A28" zoomScale="140" zoomScaleNormal="140" workbookViewId="0">
      <selection activeCell="A8" sqref="A8"/>
    </sheetView>
  </sheetViews>
  <sheetFormatPr defaultRowHeight="15" x14ac:dyDescent="0.25"/>
  <sheetData>
    <row r="1" spans="1:1" ht="26.25" x14ac:dyDescent="0.4">
      <c r="A1" s="1" t="s">
        <v>6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87</v>
      </c>
    </row>
    <row r="8" spans="1:1" x14ac:dyDescent="0.25">
      <c r="A8" t="s">
        <v>85</v>
      </c>
    </row>
    <row r="10" spans="1:1" x14ac:dyDescent="0.25">
      <c r="A10" t="s">
        <v>4</v>
      </c>
    </row>
    <row r="30" spans="1:1" x14ac:dyDescent="0.25">
      <c r="A30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zoomScaleNormal="100" workbookViewId="0">
      <selection activeCell="J14" sqref="J14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</cols>
  <sheetData>
    <row r="1" spans="1:7" s="9" customFormat="1" ht="48.75" customHeight="1" x14ac:dyDescent="0.35">
      <c r="A1" s="24" t="s">
        <v>19</v>
      </c>
      <c r="B1" s="24"/>
      <c r="C1" s="24"/>
      <c r="D1" s="24"/>
      <c r="E1" s="24"/>
      <c r="F1" s="24"/>
      <c r="G1" s="24"/>
    </row>
    <row r="3" spans="1:7" x14ac:dyDescent="0.25">
      <c r="A3" t="s">
        <v>20</v>
      </c>
    </row>
    <row r="5" spans="1:7" x14ac:dyDescent="0.25">
      <c r="A5" t="s">
        <v>7</v>
      </c>
      <c r="B5" s="2">
        <v>1959.25</v>
      </c>
      <c r="C5" t="s">
        <v>21</v>
      </c>
      <c r="D5" s="2">
        <v>127.83</v>
      </c>
      <c r="E5" t="s">
        <v>9</v>
      </c>
      <c r="F5" s="5">
        <f>B5+D5</f>
        <v>2087.08</v>
      </c>
    </row>
    <row r="6" spans="1:7" x14ac:dyDescent="0.25">
      <c r="A6" t="s">
        <v>10</v>
      </c>
      <c r="B6" s="2">
        <v>160.71</v>
      </c>
      <c r="C6" t="s">
        <v>13</v>
      </c>
      <c r="D6" s="2">
        <v>593.46</v>
      </c>
      <c r="E6" t="s">
        <v>11</v>
      </c>
      <c r="F6" s="5">
        <f>B6+D6</f>
        <v>754.17000000000007</v>
      </c>
    </row>
    <row r="7" spans="1:7" x14ac:dyDescent="0.25">
      <c r="E7" s="6" t="s">
        <v>12</v>
      </c>
      <c r="F7" s="7">
        <f>F5-F6</f>
        <v>1332.9099999999999</v>
      </c>
    </row>
    <row r="8" spans="1:7" x14ac:dyDescent="0.25">
      <c r="E8" s="6"/>
      <c r="F8" s="8"/>
    </row>
    <row r="9" spans="1:7" x14ac:dyDescent="0.25">
      <c r="F9" s="5"/>
    </row>
    <row r="10" spans="1:7" x14ac:dyDescent="0.25">
      <c r="A10" t="s">
        <v>22</v>
      </c>
      <c r="F10" s="5">
        <v>0</v>
      </c>
    </row>
    <row r="11" spans="1:7" x14ac:dyDescent="0.25">
      <c r="A11" t="s">
        <v>23</v>
      </c>
      <c r="B11" s="2">
        <v>349.91</v>
      </c>
      <c r="C11" s="3" t="s">
        <v>24</v>
      </c>
      <c r="E11" t="s">
        <v>25</v>
      </c>
      <c r="F11" s="5">
        <v>0</v>
      </c>
    </row>
    <row r="12" spans="1:7" x14ac:dyDescent="0.25">
      <c r="C12" s="3"/>
      <c r="E12" s="6" t="s">
        <v>15</v>
      </c>
      <c r="F12" s="7">
        <f>SUM(F10:F10)</f>
        <v>0</v>
      </c>
    </row>
    <row r="13" spans="1:7" x14ac:dyDescent="0.25">
      <c r="C13" s="4"/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opLeftCell="A31" workbookViewId="0">
      <selection activeCell="I23" sqref="I23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</cols>
  <sheetData>
    <row r="1" spans="1:7" s="9" customFormat="1" ht="48.75" customHeight="1" x14ac:dyDescent="0.35">
      <c r="A1" s="24" t="s">
        <v>18</v>
      </c>
      <c r="B1" s="24"/>
      <c r="C1" s="24"/>
      <c r="D1" s="24"/>
      <c r="E1" s="24"/>
      <c r="F1" s="24"/>
      <c r="G1" s="24"/>
    </row>
    <row r="3" spans="1:7" x14ac:dyDescent="0.25">
      <c r="A3" t="s">
        <v>26</v>
      </c>
    </row>
    <row r="5" spans="1:7" x14ac:dyDescent="0.25">
      <c r="A5" t="s">
        <v>7</v>
      </c>
      <c r="B5" s="2">
        <v>3705.42</v>
      </c>
      <c r="C5" t="s">
        <v>8</v>
      </c>
      <c r="D5" s="2">
        <v>720</v>
      </c>
      <c r="E5" t="s">
        <v>9</v>
      </c>
      <c r="F5" s="5">
        <f>B5+D5</f>
        <v>4425.42</v>
      </c>
    </row>
    <row r="6" spans="1:7" x14ac:dyDescent="0.25">
      <c r="A6" t="s">
        <v>10</v>
      </c>
      <c r="B6" s="2">
        <v>340.76</v>
      </c>
      <c r="C6" t="s">
        <v>13</v>
      </c>
      <c r="D6" s="2">
        <v>242.62</v>
      </c>
      <c r="E6" t="s">
        <v>11</v>
      </c>
      <c r="F6" s="5">
        <f>B6+D6</f>
        <v>583.38</v>
      </c>
    </row>
    <row r="7" spans="1:7" x14ac:dyDescent="0.25">
      <c r="E7" s="6" t="s">
        <v>12</v>
      </c>
      <c r="F7" s="7">
        <f>F5-F6</f>
        <v>3842.04</v>
      </c>
    </row>
    <row r="8" spans="1:7" x14ac:dyDescent="0.25">
      <c r="E8" s="6"/>
      <c r="F8" s="8"/>
    </row>
    <row r="9" spans="1:7" x14ac:dyDescent="0.25">
      <c r="F9" s="5"/>
    </row>
    <row r="10" spans="1:7" x14ac:dyDescent="0.25">
      <c r="A10" t="s">
        <v>14</v>
      </c>
      <c r="F10" s="5">
        <v>378.52</v>
      </c>
    </row>
    <row r="11" spans="1:7" x14ac:dyDescent="0.25">
      <c r="A11" t="s">
        <v>17</v>
      </c>
      <c r="C11" s="3" t="s">
        <v>16</v>
      </c>
      <c r="D11" s="2">
        <v>51.92</v>
      </c>
      <c r="F11" s="5">
        <v>51.92</v>
      </c>
    </row>
    <row r="12" spans="1:7" x14ac:dyDescent="0.25">
      <c r="C12" s="3"/>
      <c r="E12" s="6" t="s">
        <v>15</v>
      </c>
      <c r="F12" s="7">
        <f>SUM(F10:F11)</f>
        <v>430.44</v>
      </c>
    </row>
    <row r="13" spans="1:7" x14ac:dyDescent="0.25">
      <c r="C13" s="4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19" zoomScale="90" zoomScaleNormal="90" workbookViewId="0">
      <selection activeCell="U32" sqref="U32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  <col min="11" max="11" width="4" customWidth="1"/>
    <col min="12" max="12" width="61.42578125" customWidth="1"/>
    <col min="13" max="13" width="13.140625" customWidth="1"/>
  </cols>
  <sheetData>
    <row r="1" spans="1:13" s="9" customFormat="1" ht="48.75" customHeight="1" x14ac:dyDescent="0.35">
      <c r="A1" s="24" t="s">
        <v>27</v>
      </c>
      <c r="B1" s="24"/>
      <c r="C1" s="24"/>
      <c r="D1" s="24"/>
      <c r="E1" s="24"/>
      <c r="F1" s="24"/>
      <c r="G1" s="24"/>
      <c r="K1" s="24" t="s">
        <v>28</v>
      </c>
      <c r="L1" s="24"/>
      <c r="M1" s="24"/>
    </row>
    <row r="3" spans="1:13" x14ac:dyDescent="0.25">
      <c r="A3" t="s">
        <v>20</v>
      </c>
      <c r="K3" s="26" t="s">
        <v>84</v>
      </c>
      <c r="L3" s="26"/>
      <c r="M3" s="26"/>
    </row>
    <row r="5" spans="1:13" x14ac:dyDescent="0.25">
      <c r="A5" t="s">
        <v>7</v>
      </c>
      <c r="B5" s="2">
        <v>1959.25</v>
      </c>
      <c r="C5" t="s">
        <v>21</v>
      </c>
      <c r="D5" s="2">
        <v>127.83</v>
      </c>
      <c r="E5" t="s">
        <v>9</v>
      </c>
      <c r="F5" s="5">
        <f>B5+D5</f>
        <v>2087.08</v>
      </c>
      <c r="K5" t="s">
        <v>29</v>
      </c>
      <c r="L5" t="s">
        <v>30</v>
      </c>
      <c r="M5" s="11">
        <v>1332.91</v>
      </c>
    </row>
    <row r="6" spans="1:13" x14ac:dyDescent="0.25">
      <c r="A6" t="s">
        <v>10</v>
      </c>
      <c r="B6" s="2">
        <v>160.71</v>
      </c>
      <c r="C6" t="s">
        <v>13</v>
      </c>
      <c r="D6" s="2">
        <v>593.46</v>
      </c>
      <c r="E6" t="s">
        <v>11</v>
      </c>
      <c r="F6" s="5">
        <f>B6+D6</f>
        <v>754.17000000000007</v>
      </c>
      <c r="K6" t="s">
        <v>31</v>
      </c>
      <c r="L6" t="s">
        <v>32</v>
      </c>
      <c r="M6" s="12">
        <v>12</v>
      </c>
    </row>
    <row r="7" spans="1:13" x14ac:dyDescent="0.25">
      <c r="E7" s="6" t="s">
        <v>12</v>
      </c>
      <c r="F7" s="7">
        <f>F5-F6</f>
        <v>1332.9099999999999</v>
      </c>
      <c r="K7" t="s">
        <v>33</v>
      </c>
      <c r="L7" t="s">
        <v>34</v>
      </c>
      <c r="M7" s="2">
        <f>M5*M6</f>
        <v>15994.920000000002</v>
      </c>
    </row>
    <row r="8" spans="1:13" x14ac:dyDescent="0.25">
      <c r="E8" s="6"/>
      <c r="F8" s="8"/>
      <c r="M8" s="2"/>
    </row>
    <row r="9" spans="1:13" x14ac:dyDescent="0.25">
      <c r="F9" s="5"/>
      <c r="K9" s="27" t="s">
        <v>35</v>
      </c>
      <c r="L9" s="27"/>
      <c r="M9" s="13" t="s">
        <v>36</v>
      </c>
    </row>
    <row r="10" spans="1:13" ht="15.75" thickBot="1" x14ac:dyDescent="0.3">
      <c r="A10" t="s">
        <v>22</v>
      </c>
      <c r="F10" s="5">
        <v>0</v>
      </c>
      <c r="M10" s="2"/>
    </row>
    <row r="11" spans="1:13" x14ac:dyDescent="0.25">
      <c r="A11" t="s">
        <v>23</v>
      </c>
      <c r="B11" s="2">
        <v>349.91</v>
      </c>
      <c r="C11" s="3" t="s">
        <v>24</v>
      </c>
      <c r="E11" t="s">
        <v>25</v>
      </c>
      <c r="F11" s="5">
        <v>0</v>
      </c>
      <c r="K11" s="28" t="s">
        <v>37</v>
      </c>
      <c r="L11" s="29"/>
      <c r="M11" s="14"/>
    </row>
    <row r="12" spans="1:13" x14ac:dyDescent="0.25">
      <c r="C12" s="3"/>
      <c r="E12" s="6" t="s">
        <v>15</v>
      </c>
      <c r="F12" s="7">
        <f>SUM(F10:F10)</f>
        <v>0</v>
      </c>
      <c r="K12" s="15" t="s">
        <v>38</v>
      </c>
      <c r="L12" s="16" t="s">
        <v>39</v>
      </c>
      <c r="M12" s="17">
        <v>0</v>
      </c>
    </row>
    <row r="13" spans="1:13" x14ac:dyDescent="0.25">
      <c r="C13" s="4"/>
      <c r="K13" s="15" t="s">
        <v>40</v>
      </c>
      <c r="L13" s="16" t="s">
        <v>41</v>
      </c>
      <c r="M13" s="18">
        <f>M7+M12</f>
        <v>15994.920000000002</v>
      </c>
    </row>
    <row r="14" spans="1:13" x14ac:dyDescent="0.25">
      <c r="K14" s="15" t="s">
        <v>42</v>
      </c>
      <c r="L14" s="16" t="s">
        <v>43</v>
      </c>
      <c r="M14" s="17">
        <v>0</v>
      </c>
    </row>
    <row r="15" spans="1:13" x14ac:dyDescent="0.25">
      <c r="K15" s="15" t="s">
        <v>44</v>
      </c>
      <c r="L15" s="16" t="s">
        <v>45</v>
      </c>
      <c r="M15" s="17">
        <v>12600</v>
      </c>
    </row>
    <row r="16" spans="1:13" x14ac:dyDescent="0.25">
      <c r="K16" s="15" t="s">
        <v>46</v>
      </c>
      <c r="L16" s="16" t="s">
        <v>47</v>
      </c>
      <c r="M16" s="18">
        <f>M14+M15</f>
        <v>12600</v>
      </c>
    </row>
    <row r="17" spans="11:13" ht="15.75" thickBot="1" x14ac:dyDescent="0.3">
      <c r="K17" s="19" t="s">
        <v>48</v>
      </c>
      <c r="L17" s="20" t="s">
        <v>49</v>
      </c>
      <c r="M17" s="21">
        <f>M13-M16</f>
        <v>3394.9200000000019</v>
      </c>
    </row>
    <row r="18" spans="11:13" ht="27" thickBot="1" x14ac:dyDescent="0.45">
      <c r="L18" s="22" t="s">
        <v>50</v>
      </c>
      <c r="M18" s="2"/>
    </row>
    <row r="19" spans="11:13" x14ac:dyDescent="0.25">
      <c r="K19" s="28" t="s">
        <v>51</v>
      </c>
      <c r="L19" s="29"/>
      <c r="M19" s="14"/>
    </row>
    <row r="20" spans="11:13" x14ac:dyDescent="0.25">
      <c r="K20" s="15" t="s">
        <v>52</v>
      </c>
      <c r="L20" s="16" t="s">
        <v>53</v>
      </c>
      <c r="M20" s="18"/>
    </row>
    <row r="21" spans="11:13" x14ac:dyDescent="0.25">
      <c r="K21" s="15" t="s">
        <v>54</v>
      </c>
      <c r="L21" s="16" t="s">
        <v>55</v>
      </c>
      <c r="M21" s="18"/>
    </row>
    <row r="22" spans="11:13" ht="15.75" thickBot="1" x14ac:dyDescent="0.3">
      <c r="K22" s="19" t="s">
        <v>56</v>
      </c>
      <c r="L22" s="20" t="s">
        <v>57</v>
      </c>
      <c r="M22" s="21"/>
    </row>
    <row r="23" spans="11:13" x14ac:dyDescent="0.25">
      <c r="M23" s="2"/>
    </row>
    <row r="24" spans="11:13" x14ac:dyDescent="0.25">
      <c r="K24" t="s">
        <v>58</v>
      </c>
      <c r="L24" t="s">
        <v>59</v>
      </c>
      <c r="M24" s="11">
        <v>3394.92</v>
      </c>
    </row>
    <row r="25" spans="11:13" x14ac:dyDescent="0.25">
      <c r="K25" t="s">
        <v>60</v>
      </c>
      <c r="L25" t="s">
        <v>61</v>
      </c>
      <c r="M25" s="11">
        <v>0</v>
      </c>
    </row>
    <row r="26" spans="11:13" x14ac:dyDescent="0.25">
      <c r="K26" t="s">
        <v>62</v>
      </c>
      <c r="L26" t="s">
        <v>63</v>
      </c>
      <c r="M26" s="11">
        <v>0</v>
      </c>
    </row>
    <row r="27" spans="11:13" x14ac:dyDescent="0.25">
      <c r="K27" t="s">
        <v>64</v>
      </c>
      <c r="L27" t="s">
        <v>65</v>
      </c>
      <c r="M27" s="23">
        <v>0</v>
      </c>
    </row>
    <row r="28" spans="11:13" x14ac:dyDescent="0.25">
      <c r="K28" t="s">
        <v>66</v>
      </c>
      <c r="L28" t="s">
        <v>67</v>
      </c>
      <c r="M28" s="2">
        <f>M24-M25</f>
        <v>3394.92</v>
      </c>
    </row>
    <row r="29" spans="11:13" x14ac:dyDescent="0.25">
      <c r="K29" t="s">
        <v>68</v>
      </c>
      <c r="L29" t="s">
        <v>69</v>
      </c>
      <c r="M29" s="2">
        <f>M28*M27</f>
        <v>0</v>
      </c>
    </row>
    <row r="30" spans="11:13" x14ac:dyDescent="0.25">
      <c r="K30" t="s">
        <v>70</v>
      </c>
      <c r="L30" t="s">
        <v>71</v>
      </c>
      <c r="M30" s="2">
        <f>M26+M29</f>
        <v>0</v>
      </c>
    </row>
    <row r="31" spans="11:13" x14ac:dyDescent="0.25">
      <c r="K31" t="s">
        <v>72</v>
      </c>
      <c r="L31" t="s">
        <v>73</v>
      </c>
      <c r="M31" s="2">
        <f>M30/M6</f>
        <v>0</v>
      </c>
    </row>
    <row r="32" spans="11:13" x14ac:dyDescent="0.25">
      <c r="M32" s="2"/>
    </row>
    <row r="33" spans="10:13" x14ac:dyDescent="0.25">
      <c r="K33" t="s">
        <v>74</v>
      </c>
      <c r="L33" t="s">
        <v>75</v>
      </c>
      <c r="M33" s="2">
        <v>0</v>
      </c>
    </row>
    <row r="34" spans="10:13" x14ac:dyDescent="0.25">
      <c r="K34" t="s">
        <v>76</v>
      </c>
      <c r="L34" t="s">
        <v>77</v>
      </c>
      <c r="M34" s="10">
        <f>M33/M6</f>
        <v>0</v>
      </c>
    </row>
    <row r="35" spans="10:13" x14ac:dyDescent="0.25">
      <c r="K35" t="s">
        <v>78</v>
      </c>
      <c r="L35" t="s">
        <v>79</v>
      </c>
      <c r="M35" s="2">
        <f>M31-M34</f>
        <v>0</v>
      </c>
    </row>
    <row r="36" spans="10:13" x14ac:dyDescent="0.25">
      <c r="M36" s="2"/>
    </row>
    <row r="37" spans="10:13" x14ac:dyDescent="0.25">
      <c r="K37" t="s">
        <v>80</v>
      </c>
      <c r="L37" t="s">
        <v>81</v>
      </c>
      <c r="M37" s="11">
        <v>0</v>
      </c>
    </row>
    <row r="38" spans="10:13" x14ac:dyDescent="0.25">
      <c r="K38" t="s">
        <v>82</v>
      </c>
      <c r="L38" t="s">
        <v>83</v>
      </c>
      <c r="M38" s="10">
        <f>M35+M37</f>
        <v>0</v>
      </c>
    </row>
    <row r="47" spans="10:13" ht="18.75" x14ac:dyDescent="0.3">
      <c r="J47" s="25"/>
      <c r="K47" s="25"/>
    </row>
  </sheetData>
  <mergeCells count="7">
    <mergeCell ref="A1:G1"/>
    <mergeCell ref="K1:M1"/>
    <mergeCell ref="J47:K47"/>
    <mergeCell ref="K3:M3"/>
    <mergeCell ref="K9:L9"/>
    <mergeCell ref="K11:L11"/>
    <mergeCell ref="K19:L1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8"/>
  <sheetViews>
    <sheetView tabSelected="1" topLeftCell="D9" zoomScale="110" zoomScaleNormal="110" workbookViewId="0">
      <selection activeCell="L22" sqref="L22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  <col min="11" max="11" width="3.7109375" customWidth="1"/>
    <col min="12" max="12" width="69.7109375" customWidth="1"/>
    <col min="13" max="13" width="14.42578125" customWidth="1"/>
  </cols>
  <sheetData>
    <row r="1" spans="1:13" s="9" customFormat="1" ht="48.75" customHeight="1" x14ac:dyDescent="0.35">
      <c r="A1" s="24" t="s">
        <v>18</v>
      </c>
      <c r="B1" s="24"/>
      <c r="C1" s="24"/>
      <c r="D1" s="24"/>
      <c r="E1" s="24"/>
      <c r="F1" s="24"/>
      <c r="G1" s="24"/>
      <c r="K1" s="24" t="s">
        <v>18</v>
      </c>
      <c r="L1" s="24"/>
      <c r="M1" s="24"/>
    </row>
    <row r="3" spans="1:13" x14ac:dyDescent="0.25">
      <c r="A3" t="s">
        <v>86</v>
      </c>
      <c r="K3" s="26" t="s">
        <v>84</v>
      </c>
      <c r="L3" s="26"/>
      <c r="M3" s="26"/>
    </row>
    <row r="5" spans="1:13" x14ac:dyDescent="0.25">
      <c r="A5" t="s">
        <v>7</v>
      </c>
      <c r="B5" s="2">
        <v>3705.42</v>
      </c>
      <c r="C5" t="s">
        <v>8</v>
      </c>
      <c r="D5" s="2">
        <v>720</v>
      </c>
      <c r="E5" t="s">
        <v>9</v>
      </c>
      <c r="F5" s="5">
        <f>B5+D5</f>
        <v>4425.42</v>
      </c>
      <c r="K5" t="s">
        <v>29</v>
      </c>
      <c r="L5" t="s">
        <v>30</v>
      </c>
      <c r="M5" s="11">
        <v>3842.04</v>
      </c>
    </row>
    <row r="6" spans="1:13" x14ac:dyDescent="0.25">
      <c r="A6" t="s">
        <v>10</v>
      </c>
      <c r="B6" s="2">
        <v>340.76</v>
      </c>
      <c r="C6" t="s">
        <v>13</v>
      </c>
      <c r="D6" s="2">
        <v>242.62</v>
      </c>
      <c r="E6" t="s">
        <v>11</v>
      </c>
      <c r="F6" s="5">
        <f>B6+D6</f>
        <v>583.38</v>
      </c>
      <c r="K6" t="s">
        <v>31</v>
      </c>
      <c r="L6" t="s">
        <v>32</v>
      </c>
      <c r="M6" s="12">
        <v>12</v>
      </c>
    </row>
    <row r="7" spans="1:13" x14ac:dyDescent="0.25">
      <c r="E7" s="6" t="s">
        <v>12</v>
      </c>
      <c r="F7" s="7">
        <f>F5-F6</f>
        <v>3842.04</v>
      </c>
      <c r="K7" t="s">
        <v>33</v>
      </c>
      <c r="L7" t="s">
        <v>34</v>
      </c>
      <c r="M7" s="2">
        <f>M5*M6</f>
        <v>46104.479999999996</v>
      </c>
    </row>
    <row r="8" spans="1:13" x14ac:dyDescent="0.25">
      <c r="E8" s="6"/>
      <c r="F8" s="8"/>
      <c r="M8" s="2"/>
    </row>
    <row r="9" spans="1:13" x14ac:dyDescent="0.25">
      <c r="F9" s="5"/>
      <c r="K9" s="27" t="s">
        <v>35</v>
      </c>
      <c r="L9" s="27"/>
      <c r="M9" s="13" t="s">
        <v>36</v>
      </c>
    </row>
    <row r="10" spans="1:13" ht="15.75" thickBot="1" x14ac:dyDescent="0.3">
      <c r="A10" t="s">
        <v>14</v>
      </c>
      <c r="F10" s="5">
        <v>378.52</v>
      </c>
      <c r="M10" s="2"/>
    </row>
    <row r="11" spans="1:13" x14ac:dyDescent="0.25">
      <c r="A11" t="s">
        <v>17</v>
      </c>
      <c r="C11" s="3" t="s">
        <v>16</v>
      </c>
      <c r="D11" s="2">
        <v>51.92</v>
      </c>
      <c r="F11" s="5">
        <v>51.92</v>
      </c>
      <c r="K11" s="28" t="s">
        <v>37</v>
      </c>
      <c r="L11" s="29"/>
      <c r="M11" s="14"/>
    </row>
    <row r="12" spans="1:13" x14ac:dyDescent="0.25">
      <c r="C12" s="3"/>
      <c r="E12" s="6" t="s">
        <v>15</v>
      </c>
      <c r="F12" s="7">
        <f>SUM(F10:F11)</f>
        <v>430.44</v>
      </c>
      <c r="K12" s="15" t="s">
        <v>38</v>
      </c>
      <c r="L12" s="16" t="s">
        <v>39</v>
      </c>
      <c r="M12" s="17">
        <v>0</v>
      </c>
    </row>
    <row r="13" spans="1:13" x14ac:dyDescent="0.25">
      <c r="C13" s="4"/>
      <c r="K13" s="15" t="s">
        <v>40</v>
      </c>
      <c r="L13" s="16" t="s">
        <v>41</v>
      </c>
      <c r="M13" s="18">
        <f>M7+M12</f>
        <v>46104.479999999996</v>
      </c>
    </row>
    <row r="14" spans="1:13" x14ac:dyDescent="0.25">
      <c r="K14" s="15" t="s">
        <v>42</v>
      </c>
      <c r="L14" s="16" t="s">
        <v>43</v>
      </c>
      <c r="M14" s="17">
        <v>0</v>
      </c>
    </row>
    <row r="15" spans="1:13" x14ac:dyDescent="0.25">
      <c r="K15" s="15" t="s">
        <v>44</v>
      </c>
      <c r="L15" s="16" t="s">
        <v>45</v>
      </c>
      <c r="M15" s="17">
        <v>8400</v>
      </c>
    </row>
    <row r="16" spans="1:13" x14ac:dyDescent="0.25">
      <c r="K16" s="15" t="s">
        <v>46</v>
      </c>
      <c r="L16" s="16" t="s">
        <v>47</v>
      </c>
      <c r="M16" s="18">
        <f>M14+M15</f>
        <v>8400</v>
      </c>
    </row>
    <row r="17" spans="11:13" ht="15.75" thickBot="1" x14ac:dyDescent="0.3">
      <c r="K17" s="19" t="s">
        <v>48</v>
      </c>
      <c r="L17" s="20" t="s">
        <v>49</v>
      </c>
      <c r="M17" s="21">
        <f>M13-M16</f>
        <v>37704.479999999996</v>
      </c>
    </row>
    <row r="18" spans="11:13" ht="27" thickBot="1" x14ac:dyDescent="0.45">
      <c r="L18" s="22" t="s">
        <v>50</v>
      </c>
      <c r="M18" s="2"/>
    </row>
    <row r="19" spans="11:13" x14ac:dyDescent="0.25">
      <c r="K19" s="28" t="s">
        <v>51</v>
      </c>
      <c r="L19" s="29"/>
      <c r="M19" s="14"/>
    </row>
    <row r="20" spans="11:13" x14ac:dyDescent="0.25">
      <c r="K20" s="15" t="s">
        <v>52</v>
      </c>
      <c r="L20" s="16" t="s">
        <v>53</v>
      </c>
      <c r="M20" s="18"/>
    </row>
    <row r="21" spans="11:13" x14ac:dyDescent="0.25">
      <c r="K21" s="15" t="s">
        <v>54</v>
      </c>
      <c r="L21" s="16" t="s">
        <v>55</v>
      </c>
      <c r="M21" s="18"/>
    </row>
    <row r="22" spans="11:13" ht="15.75" thickBot="1" x14ac:dyDescent="0.3">
      <c r="K22" s="19" t="s">
        <v>56</v>
      </c>
      <c r="L22" s="20" t="s">
        <v>88</v>
      </c>
      <c r="M22" s="21"/>
    </row>
    <row r="23" spans="11:13" x14ac:dyDescent="0.25">
      <c r="M23" s="2"/>
    </row>
    <row r="24" spans="11:13" x14ac:dyDescent="0.25">
      <c r="K24" t="s">
        <v>58</v>
      </c>
      <c r="L24" t="s">
        <v>59</v>
      </c>
      <c r="M24" s="11">
        <v>37704.480000000003</v>
      </c>
    </row>
    <row r="25" spans="11:13" x14ac:dyDescent="0.25">
      <c r="K25" t="s">
        <v>60</v>
      </c>
      <c r="L25" t="s">
        <v>61</v>
      </c>
      <c r="M25" s="11">
        <v>13500</v>
      </c>
    </row>
    <row r="26" spans="11:13" x14ac:dyDescent="0.25">
      <c r="K26" t="s">
        <v>62</v>
      </c>
      <c r="L26" t="s">
        <v>63</v>
      </c>
      <c r="M26" s="11">
        <v>970</v>
      </c>
    </row>
    <row r="27" spans="11:13" x14ac:dyDescent="0.25">
      <c r="K27" t="s">
        <v>64</v>
      </c>
      <c r="L27" t="s">
        <v>65</v>
      </c>
      <c r="M27" s="23">
        <v>0.12</v>
      </c>
    </row>
    <row r="28" spans="11:13" x14ac:dyDescent="0.25">
      <c r="K28" t="s">
        <v>66</v>
      </c>
      <c r="L28" t="s">
        <v>67</v>
      </c>
      <c r="M28" s="2">
        <f>M24-M25</f>
        <v>24204.480000000003</v>
      </c>
    </row>
    <row r="29" spans="11:13" x14ac:dyDescent="0.25">
      <c r="K29" t="s">
        <v>68</v>
      </c>
      <c r="L29" t="s">
        <v>69</v>
      </c>
      <c r="M29" s="2">
        <f>M28*M27</f>
        <v>2904.5376000000001</v>
      </c>
    </row>
    <row r="30" spans="11:13" x14ac:dyDescent="0.25">
      <c r="K30" t="s">
        <v>70</v>
      </c>
      <c r="L30" t="s">
        <v>71</v>
      </c>
      <c r="M30" s="2">
        <f>M26+M29</f>
        <v>3874.5376000000001</v>
      </c>
    </row>
    <row r="31" spans="11:13" x14ac:dyDescent="0.25">
      <c r="K31" t="s">
        <v>72</v>
      </c>
      <c r="L31" t="s">
        <v>73</v>
      </c>
      <c r="M31" s="2">
        <f>M30/M6</f>
        <v>322.87813333333332</v>
      </c>
    </row>
    <row r="32" spans="11:13" x14ac:dyDescent="0.25">
      <c r="M32" s="2"/>
    </row>
    <row r="33" spans="11:13" x14ac:dyDescent="0.25">
      <c r="K33" t="s">
        <v>74</v>
      </c>
      <c r="L33" t="s">
        <v>75</v>
      </c>
      <c r="M33" s="2">
        <v>0</v>
      </c>
    </row>
    <row r="34" spans="11:13" x14ac:dyDescent="0.25">
      <c r="K34" t="s">
        <v>76</v>
      </c>
      <c r="L34" t="s">
        <v>77</v>
      </c>
      <c r="M34" s="2">
        <f>M33/M6</f>
        <v>0</v>
      </c>
    </row>
    <row r="35" spans="11:13" x14ac:dyDescent="0.25">
      <c r="K35" t="s">
        <v>78</v>
      </c>
      <c r="L35" t="s">
        <v>79</v>
      </c>
      <c r="M35" s="2">
        <f>M31-M34</f>
        <v>322.87813333333332</v>
      </c>
    </row>
    <row r="36" spans="11:13" x14ac:dyDescent="0.25">
      <c r="M36" s="2"/>
    </row>
    <row r="37" spans="11:13" x14ac:dyDescent="0.25">
      <c r="K37" t="s">
        <v>80</v>
      </c>
      <c r="L37" t="s">
        <v>81</v>
      </c>
      <c r="M37" s="11">
        <v>0</v>
      </c>
    </row>
    <row r="38" spans="11:13" x14ac:dyDescent="0.25">
      <c r="K38" t="s">
        <v>82</v>
      </c>
      <c r="L38" t="s">
        <v>83</v>
      </c>
      <c r="M38" s="10">
        <f>M35+M37</f>
        <v>322.87813333333332</v>
      </c>
    </row>
    <row r="48" spans="11:13" ht="18.75" x14ac:dyDescent="0.3">
      <c r="K48" s="25"/>
      <c r="L48" s="25"/>
    </row>
  </sheetData>
  <mergeCells count="7">
    <mergeCell ref="A1:G1"/>
    <mergeCell ref="K1:M1"/>
    <mergeCell ref="K48:L48"/>
    <mergeCell ref="K9:L9"/>
    <mergeCell ref="K11:L11"/>
    <mergeCell ref="K19:L19"/>
    <mergeCell ref="K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Terms to Know</vt:lpstr>
      <vt:lpstr>2019 Married+Exemption+Deducts</vt:lpstr>
      <vt:lpstr>2019 Single+Cafe Deduct+Annuity</vt:lpstr>
      <vt:lpstr>2020 Married Comparison</vt:lpstr>
      <vt:lpstr>2020 Single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Tandi Cox</dc:creator>
  <cp:lastModifiedBy>Lana Walls</cp:lastModifiedBy>
  <dcterms:created xsi:type="dcterms:W3CDTF">2019-12-09T17:56:42Z</dcterms:created>
  <dcterms:modified xsi:type="dcterms:W3CDTF">2019-12-17T15:47:49Z</dcterms:modified>
</cp:coreProperties>
</file>